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195" windowHeight="8190"/>
  </bookViews>
  <sheets>
    <sheet name="ΔΔ" sheetId="1" r:id="rId1"/>
  </sheets>
  <definedNames>
    <definedName name="OLE_LINK1" localSheetId="0">ΔΔ!#REF!</definedName>
    <definedName name="_xlnm.Print_Area" localSheetId="0">ΔΔ!$A$1:$H$39</definedName>
    <definedName name="_xlnm.Print_Titles" localSheetId="0">ΔΔ!$1:$3</definedName>
    <definedName name="Κατηγορίες_παρέμβασης">#REF!</definedName>
  </definedNames>
  <calcPr calcId="145621"/>
</workbook>
</file>

<file path=xl/calcChain.xml><?xml version="1.0" encoding="utf-8"?>
<calcChain xmlns="http://schemas.openxmlformats.org/spreadsheetml/2006/main">
  <c r="G18" i="1" l="1"/>
  <c r="H18" i="1"/>
  <c r="I18" i="1" s="1"/>
  <c r="G31" i="1"/>
  <c r="G36" i="1" s="1"/>
  <c r="G32" i="1"/>
  <c r="H32" i="1" s="1"/>
  <c r="G33" i="1"/>
  <c r="H33" i="1"/>
  <c r="G23" i="1"/>
  <c r="H23" i="1" s="1"/>
  <c r="G9" i="1"/>
  <c r="H13" i="1"/>
  <c r="G24" i="1"/>
  <c r="H24" i="1" s="1"/>
  <c r="D24" i="1"/>
  <c r="H11" i="1"/>
  <c r="B30" i="1"/>
  <c r="H26" i="1" s="1"/>
  <c r="H28" i="1"/>
  <c r="H35" i="1"/>
  <c r="H34" i="1"/>
  <c r="D33" i="1"/>
  <c r="D32" i="1"/>
  <c r="D31" i="1"/>
  <c r="D26" i="1"/>
  <c r="G25" i="1"/>
  <c r="D25" i="1"/>
  <c r="B23" i="1"/>
  <c r="H20" i="1" s="1"/>
  <c r="D20" i="1"/>
  <c r="B9" i="1"/>
  <c r="H4" i="1" s="1"/>
  <c r="H6" i="1"/>
  <c r="D5" i="1"/>
  <c r="D4" i="1"/>
  <c r="H15" i="1"/>
  <c r="H16" i="1"/>
  <c r="H14" i="1"/>
  <c r="H10" i="1"/>
  <c r="H29" i="1"/>
  <c r="H12" i="1"/>
  <c r="H5" i="1"/>
  <c r="H25" i="1"/>
  <c r="H27" i="1"/>
  <c r="H8" i="1"/>
  <c r="H36" i="1" l="1"/>
  <c r="I36" i="1" s="1"/>
  <c r="H31" i="1"/>
  <c r="H19" i="1"/>
  <c r="H9" i="1"/>
  <c r="I9" i="1" s="1"/>
  <c r="G30" i="1"/>
  <c r="H21" i="1"/>
  <c r="H22" i="1"/>
  <c r="I23" i="1"/>
  <c r="H30" i="1" l="1"/>
  <c r="I30" i="1" s="1"/>
</calcChain>
</file>

<file path=xl/sharedStrings.xml><?xml version="1.0" encoding="utf-8"?>
<sst xmlns="http://schemas.openxmlformats.org/spreadsheetml/2006/main" count="78" uniqueCount="61">
  <si>
    <t>Πίνακας 4. Πλαίσιο Επιδόσεων - Αποτύπωση μεριδίου Π/Υ Άξονα Προτεραιότητας (Ποσά σε Δημόσια Δαπάνη)</t>
  </si>
  <si>
    <t>Άξονας Προτεραιότητας (Α.Π.)</t>
  </si>
  <si>
    <t>π/υ Α.Π.</t>
  </si>
  <si>
    <t>Κατηγορία Παρέμβασης (Κ.Π.)</t>
  </si>
  <si>
    <t>π/υ Κ.Π.</t>
  </si>
  <si>
    <t>Δείκτης/ Βασικό Στάδιο Υλοποίησης</t>
  </si>
  <si>
    <r>
      <t xml:space="preserve">Τιμή Στόχος </t>
    </r>
    <r>
      <rPr>
        <b/>
        <vertAlign val="superscript"/>
        <sz val="10"/>
        <rFont val="Times New Roman"/>
        <family val="1"/>
        <charset val="161"/>
      </rPr>
      <t>1</t>
    </r>
  </si>
  <si>
    <t>π/υ ΚΠ που αντιστοιχεί στο δείκτη</t>
  </si>
  <si>
    <t>Μερίδιο στον ΑΠ (%)</t>
  </si>
  <si>
    <t>Έλεγχος 50%</t>
  </si>
  <si>
    <t>(α)</t>
  </si>
  <si>
    <t>(β)</t>
  </si>
  <si>
    <t>(γ)</t>
  </si>
  <si>
    <t>(δ)</t>
  </si>
  <si>
    <t>(ε)</t>
  </si>
  <si>
    <t>(στ)</t>
  </si>
  <si>
    <t>(ζ)</t>
  </si>
  <si>
    <t>(η) = (ζ)/(β)</t>
  </si>
  <si>
    <t>(θ)</t>
  </si>
  <si>
    <t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t>
  </si>
  <si>
    <t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t>
  </si>
  <si>
    <t>Ποσό πιστοποιημένων δαπανών (F100)</t>
  </si>
  <si>
    <t>Σύνολο Άξονα 1: ΕΝΙΣΧΥΣΗ ΤΗΣ ΑΝΤΑΓΩΝΙΣΤΙΚΟΤΗΤΑΣ, ΤΗΣ ΕΛΚΥΣΤΙΚΟΤΗΤΑΣ ΚΑΙ ΤΗΣ ΕΞΩΣΤΡΕΦΕΙΑΣ ΤΗΣ ΠΕΡΙΦΕΡΕΙΑΣ (ΙΔΙΑΙΤΕΡΑ ΤΩΝ ΜΜΕ), ΜΕΤΑΒΑΣΗ ΣΤΗΝ ΠΟΙΟΤΙΚΗ ΕΠΙΧΕΙΡΗΜΑΤΙΚΟΤΗΤΑ, ΜΕ ΑΙΧΜΗ ΤΗΝ ΚΑΙΝΟΤΟΜΙΑ ΚΑΙ ΑΥΞΗΣΗ ΤΗΣ ΠΕΡΙΦΕΡΕΙΑΚΗΣ ΠΡΟΣΤΙΘΕΜΕΝΗΣ ΑΞΙΑΣ</t>
  </si>
  <si>
    <t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t>
  </si>
  <si>
    <t>Άτομα που αποδεσμεύονται από τη φροντίδα εξαρτώμενων ατόμων (10501)</t>
  </si>
  <si>
    <t>111. Καταπολέμηση κάθε μορφής διακρίσεων και προώθηση των ίσων ευκαιριών</t>
  </si>
  <si>
    <t>110. Κοινωνικοοικονομική ενσωμάτωση των περιθωριοποιημένων κοινοτήτων, όπως οι Ροµά</t>
  </si>
  <si>
    <t>Αριθμός υποστηριζόμενων δομών (05502)</t>
  </si>
  <si>
    <t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t>
  </si>
  <si>
    <t>Αριθμός Σχολικών μονάδων που επωφελούνται από εκπαιδευτικές παρεμβάσεις (11501)</t>
  </si>
  <si>
    <t>Σύνολο Άξονα 2Α: ΑΝΑΠΤΥΞΗ  ΚΑΙ ΑΞΙΟΠΟΙΗΣΗ ΙΚΑΝΟΤΗΤΩΝ ΑΝΘΡΩΠΙΝΟΥ ΔΥΝΑΜΙΚΟΥ - ΕΝΕΡΓΟΣ ΚΟΙΝΩΝΙΚΗ ΕΝΣΩΜΑΤΩΣΗ</t>
  </si>
  <si>
    <t>Δυναμικότητα των υποδομών παιδικής μέριμνας ή εκπαίδευσης που ενισχύονται  (CO35)</t>
  </si>
  <si>
    <t xml:space="preserve">51 Εκπαιδευτική υποδομή για σχολική εκπαίδευση (δημοτικό και γενική δευτεροβάθμια) </t>
  </si>
  <si>
    <t xml:space="preserve">52 Υποδομή για προσχολική εκπαίδευση και φροντίδα </t>
  </si>
  <si>
    <t xml:space="preserve">53 Υποδομές στον τομέα της υγείας </t>
  </si>
  <si>
    <t>Πληθυσμός που καλύπτεται από βελτιωμένες υπηρεσίες υγείας (CO36)</t>
  </si>
  <si>
    <t>Σύνολο Άξονα 2Β: ΥΠΟΔΟΜΕΣ ΥΠΟΣΤΗΡΙΞΗΣ ΑΝΘΡΩΠΙΝΟΥ ΔΥΝΑΜΙΚΟΥ</t>
  </si>
  <si>
    <t xml:space="preserve">20 Παροχή νερού για ανθρώπινη κατανάλωση (υποδομή εξαγωγής, επεξεργασίας, αποθήκευσης και διανομής) </t>
  </si>
  <si>
    <t>Πρόσθετος πληθυσμός που εξυπηρετείται από βελτιωμένη παροχή νερού  (CO18)</t>
  </si>
  <si>
    <t xml:space="preserve">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 των συστημάτων χρέωσης και της μείωσης των διαρροών) </t>
  </si>
  <si>
    <t xml:space="preserve">91 Ανάπτυξη και προώθηση του τουριστικού δυναμικού φυσικών περιοχών </t>
  </si>
  <si>
    <t>Αύξηση του αναμενόμενου αριθμού επισκέψεων σε ενισχυόμενες τοποθεσίες πολιτιστικής και φυσικής κληρονομιάς και πόλους έλξης επισκεπτών (CO09)</t>
  </si>
  <si>
    <t xml:space="preserve">92 Προστασία, ανάπτυξη και προβολή δημόσιων τουριστικών κεφαλαίων </t>
  </si>
  <si>
    <t xml:space="preserve">94 Προστασία, ανάπτυξη και προβολή στοιχείων δημόσιας πολιτιστικής κληρονομιάς </t>
  </si>
  <si>
    <t>Αύξηση του αναμενόμενου αριθμού επισκέψεων σε ενισχυόμενες τοποθεσίες πολιτιστικής και φυσικής κληρονομιάς και πόλους έλξης επισκεπτών</t>
  </si>
  <si>
    <t>Σύνολο Άξονα 3: ΠΡΟΣΤΑΣΙΑ ΤΟΥ ΠΕΡΙΒΑΛΛΟΝΤΟΣ – ΜΕΤΑΒΑΣΗ ΣΕ ΜΙΑ ΟΙΚΟΝΟΜΙΑ ΦΙΛΙΚΗ ΣΤΟ ΠΕΡΙΒΑΛΛΟΝ</t>
  </si>
  <si>
    <t xml:space="preserve">31 Άλλοι εθνικοί και περιφερειακοί δρόμοι (νέα κατασκευή) </t>
  </si>
  <si>
    <t>Συνολικό μήκος νέων δρόμων (CO13)</t>
  </si>
  <si>
    <t xml:space="preserve">36 Πολυτροπικές μεταφορές </t>
  </si>
  <si>
    <t>Συνολικό μήκος ανακατασκευασμένων ή αναβαθμισμένων δρόμων (CO14)</t>
  </si>
  <si>
    <t xml:space="preserve">34 Άλλοι ανακατασκευασμένοι ή βελτιωμένοι δρόμοι (αυτοκινητόδρομοι, εθνικοί, περιφερειακοί ή τοπικοί) </t>
  </si>
  <si>
    <t>Σύνολο Άξονα 4: ΑΝΑΠΤΥΞΗ – ΕΚΣΥΓΧΡΟΝΙΣΜΟΣ – ΣΥΜΠΛΗΡΩΣΗ ΥΠΟΔΟΜΩΝ ΓΙΑ ΤΗΝ ΟΙΚΟΝΟΜΙΚΗ ΚΑΙ ΚΟΙΝΩΝΙΚΗ ΑΝΑΠΤΥΞΗ</t>
  </si>
  <si>
    <t xml:space="preserve">1 - Η τιμή – στόχος αφορά το 2023, αν χρησιμοποιηθούν οι δείκτες εκροών ή το 2018 αν χρησιμοποιηθούν τα βασικά στάδια υλοποίησης </t>
  </si>
  <si>
    <t>2 - όπου Χ να συμπληρωθεί ο τίτλος του Άξονα προτεραιότητας</t>
  </si>
  <si>
    <t>Θα πρέπει να συμπληρωθούν μόνο τα λευκά κελιά</t>
  </si>
  <si>
    <t>Δεν επιτρέπεται η συμπλήρωση των γκρι κελιών</t>
  </si>
  <si>
    <t>114. Στρατηγικές τοπικής ανάπτυξης με πρωτοβουλία των τοπικών κοινοτήτων</t>
  </si>
  <si>
    <t>Τοπικές Ομάδες Υγείας (11203)</t>
  </si>
  <si>
    <t>Παραγωγικές επενδύσεις: Αριθμός επιχειρήσεων που λαμβάνουν επιχορηγήσεις (CO02)</t>
  </si>
  <si>
    <t>Αριθμός επιχειρήσεων με απόφαση χορήγησης επιμέρους ενίσχυσης (K281) (Σύνδεση με CO02)</t>
  </si>
  <si>
    <t>75.Ανάπτυξη και προβολή των εμπορικών τουριστικών υπηρεσιών στις ή για τις ΜΜΕ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</si>
</sst>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font>
    <font>
      <b/>
      <sz val="10"/>
      <name val="Times New Roman"/>
      <family val="1"/>
      <charset val="161"/>
    </font>
    <font>
      <sz val="10"/>
      <name val="Times New Roman"/>
      <family val="1"/>
      <charset val="161"/>
    </font>
    <font>
      <b/>
      <vertAlign val="superscript"/>
      <sz val="10"/>
      <name val="Times New Roman"/>
      <family val="1"/>
      <charset val="161"/>
    </font>
    <font>
      <b/>
      <sz val="9"/>
      <name val="Times New Roman"/>
      <family val="1"/>
      <charset val="161"/>
    </font>
    <font>
      <sz val="9"/>
      <name val="Times New Roman"/>
      <family val="1"/>
      <charset val="161"/>
    </font>
    <font>
      <b/>
      <sz val="10"/>
      <color indexed="10"/>
      <name val="Times New Roman"/>
      <family val="1"/>
      <charset val="161"/>
    </font>
    <font>
      <sz val="10"/>
      <name val="Arial"/>
      <family val="2"/>
      <charset val="161"/>
    </font>
    <font>
      <sz val="10"/>
      <name val="Arial"/>
      <family val="2"/>
      <charset val="161"/>
    </font>
    <font>
      <sz val="8"/>
      <name val="Arial"/>
      <family val="2"/>
      <charset val="161"/>
    </font>
    <font>
      <sz val="10"/>
      <color rgb="FF3366FF"/>
      <name val="Times New Roman"/>
      <family val="1"/>
      <charset val="161"/>
    </font>
    <font>
      <b/>
      <sz val="10"/>
      <color rgb="FF3366FF"/>
      <name val="Times New Roman"/>
      <family val="1"/>
      <charset val="16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5">
    <xf numFmtId="0" fontId="0" fillId="0" borderId="0"/>
    <xf numFmtId="0" fontId="8" fillId="0" borderId="0"/>
    <xf numFmtId="9" fontId="8" fillId="0" borderId="0" applyFont="0" applyFill="0" applyBorder="0" applyAlignment="0" applyProtection="0"/>
    <xf numFmtId="0" fontId="8" fillId="0" borderId="0"/>
    <xf numFmtId="9" fontId="7" fillId="0" borderId="0" applyFont="0" applyFill="0" applyBorder="0" applyAlignment="0" applyProtection="0"/>
  </cellStyleXfs>
  <cellXfs count="45">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2" fillId="0" borderId="0" xfId="0" applyFont="1" applyAlignment="1">
      <alignment wrapText="1"/>
    </xf>
    <xf numFmtId="49" fontId="4" fillId="0" borderId="2" xfId="0" applyNumberFormat="1" applyFont="1" applyBorder="1" applyAlignment="1">
      <alignment horizontal="center"/>
    </xf>
    <xf numFmtId="0" fontId="5" fillId="0" borderId="0" xfId="0" applyFont="1"/>
    <xf numFmtId="0" fontId="2" fillId="2" borderId="3" xfId="0" applyFont="1" applyFill="1" applyBorder="1"/>
    <xf numFmtId="0" fontId="2" fillId="2" borderId="0" xfId="0" applyFont="1" applyFill="1" applyBorder="1"/>
    <xf numFmtId="0" fontId="2" fillId="2" borderId="5" xfId="0" applyFont="1" applyFill="1" applyBorder="1" applyAlignment="1">
      <alignment horizontal="left"/>
    </xf>
    <xf numFmtId="0" fontId="2" fillId="0" borderId="0" xfId="0" applyNumberFormat="1" applyFont="1"/>
    <xf numFmtId="164" fontId="2" fillId="0" borderId="0" xfId="4" applyNumberFormat="1" applyFont="1"/>
    <xf numFmtId="10" fontId="2" fillId="0" borderId="0" xfId="4" applyNumberFormat="1" applyFont="1"/>
    <xf numFmtId="0" fontId="1" fillId="3" borderId="4" xfId="0" applyFont="1" applyFill="1" applyBorder="1" applyAlignment="1">
      <alignment vertical="center" wrapText="1"/>
    </xf>
    <xf numFmtId="0" fontId="2" fillId="2" borderId="0" xfId="0" applyFont="1" applyFill="1" applyBorder="1" applyAlignment="1">
      <alignment vertical="center"/>
    </xf>
    <xf numFmtId="4" fontId="1" fillId="2" borderId="4" xfId="0" applyNumberFormat="1" applyFont="1" applyFill="1" applyBorder="1" applyAlignment="1">
      <alignment vertical="center"/>
    </xf>
    <xf numFmtId="10" fontId="1" fillId="2" borderId="4" xfId="0" applyNumberFormat="1" applyFont="1" applyFill="1" applyBorder="1" applyAlignment="1">
      <alignment vertical="center"/>
    </xf>
    <xf numFmtId="0" fontId="6" fillId="2" borderId="2" xfId="0" applyFont="1" applyFill="1" applyBorder="1" applyAlignment="1">
      <alignment vertical="center"/>
    </xf>
    <xf numFmtId="0" fontId="2" fillId="0" borderId="0" xfId="0" applyFont="1" applyAlignment="1">
      <alignment vertical="center"/>
    </xf>
    <xf numFmtId="10" fontId="1" fillId="2" borderId="4" xfId="0" applyNumberFormat="1" applyFont="1" applyFill="1" applyBorder="1" applyAlignment="1">
      <alignment horizontal="right" vertical="center"/>
    </xf>
    <xf numFmtId="0" fontId="6" fillId="2" borderId="2" xfId="0" applyFont="1" applyFill="1" applyBorder="1" applyAlignment="1">
      <alignment horizontal="left" vertical="center"/>
    </xf>
    <xf numFmtId="4" fontId="2" fillId="0" borderId="0" xfId="0" applyNumberFormat="1" applyFont="1" applyAlignment="1">
      <alignment vertical="center"/>
    </xf>
    <xf numFmtId="0" fontId="2" fillId="2" borderId="6" xfId="0" applyFont="1" applyFill="1" applyBorder="1" applyAlignment="1">
      <alignment vertical="center"/>
    </xf>
    <xf numFmtId="4" fontId="2" fillId="0" borderId="0" xfId="0" applyNumberFormat="1" applyFont="1"/>
    <xf numFmtId="3" fontId="11" fillId="0" borderId="1" xfId="0" applyNumberFormat="1" applyFont="1" applyFill="1" applyBorder="1" applyAlignment="1">
      <alignment horizontal="right" vertical="center"/>
    </xf>
    <xf numFmtId="3" fontId="11" fillId="3" borderId="4" xfId="0" applyNumberFormat="1" applyFont="1" applyFill="1" applyBorder="1" applyAlignment="1">
      <alignment vertical="center"/>
    </xf>
    <xf numFmtId="4" fontId="11" fillId="3" borderId="4" xfId="0" applyNumberFormat="1" applyFont="1" applyFill="1" applyBorder="1" applyAlignment="1">
      <alignment vertical="center"/>
    </xf>
    <xf numFmtId="0" fontId="2" fillId="2" borderId="0" xfId="0" applyFont="1" applyFill="1" applyBorder="1" applyAlignment="1">
      <alignment vertical="center" wrapText="1"/>
    </xf>
    <xf numFmtId="0" fontId="2" fillId="2" borderId="6" xfId="0" applyFont="1" applyFill="1" applyBorder="1" applyAlignment="1">
      <alignment vertical="center" wrapText="1"/>
    </xf>
    <xf numFmtId="0" fontId="2" fillId="0" borderId="0" xfId="0" applyFont="1" applyAlignment="1">
      <alignment vertical="center" wrapText="1"/>
    </xf>
    <xf numFmtId="49"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xf>
    <xf numFmtId="0" fontId="10" fillId="3" borderId="4" xfId="0" applyFont="1" applyFill="1" applyBorder="1" applyAlignment="1">
      <alignment vertical="center" wrapText="1"/>
    </xf>
    <xf numFmtId="10" fontId="2" fillId="2" borderId="4" xfId="0" applyNumberFormat="1" applyFont="1" applyFill="1" applyBorder="1" applyAlignment="1">
      <alignment horizontal="right" vertical="center"/>
    </xf>
    <xf numFmtId="4" fontId="11" fillId="0" borderId="4" xfId="0" applyNumberFormat="1" applyFont="1" applyFill="1" applyBorder="1" applyAlignment="1">
      <alignment vertical="center"/>
    </xf>
    <xf numFmtId="3" fontId="11" fillId="0" borderId="4" xfId="0" applyNumberFormat="1" applyFont="1" applyFill="1" applyBorder="1" applyAlignment="1">
      <alignment vertical="center"/>
    </xf>
    <xf numFmtId="9" fontId="2" fillId="0" borderId="0" xfId="0" applyNumberFormat="1" applyFont="1" applyAlignment="1">
      <alignment vertical="center"/>
    </xf>
    <xf numFmtId="3" fontId="11" fillId="0" borderId="4" xfId="0" applyNumberFormat="1" applyFont="1" applyFill="1" applyBorder="1" applyAlignment="1">
      <alignment vertical="center"/>
    </xf>
    <xf numFmtId="3" fontId="11" fillId="0" borderId="1" xfId="0" applyNumberFormat="1" applyFont="1" applyFill="1" applyBorder="1" applyAlignment="1">
      <alignment vertical="center"/>
    </xf>
    <xf numFmtId="3" fontId="11" fillId="0" borderId="5" xfId="0" applyNumberFormat="1" applyFont="1" applyFill="1" applyBorder="1" applyAlignment="1">
      <alignment vertical="center"/>
    </xf>
    <xf numFmtId="3" fontId="11" fillId="0" borderId="2" xfId="0" applyNumberFormat="1" applyFont="1" applyFill="1" applyBorder="1" applyAlignment="1">
      <alignment vertical="center"/>
    </xf>
    <xf numFmtId="0" fontId="11" fillId="0" borderId="1" xfId="0" applyFont="1" applyFill="1" applyBorder="1" applyAlignment="1">
      <alignment horizontal="right" vertical="center"/>
    </xf>
    <xf numFmtId="0" fontId="11" fillId="0" borderId="2" xfId="0" applyFont="1" applyFill="1" applyBorder="1" applyAlignment="1">
      <alignment horizontal="right" vertical="center"/>
    </xf>
    <xf numFmtId="3" fontId="11" fillId="0" borderId="1" xfId="0" applyNumberFormat="1" applyFont="1" applyFill="1" applyBorder="1" applyAlignment="1">
      <alignment horizontal="right" vertical="center"/>
    </xf>
    <xf numFmtId="3" fontId="11" fillId="0" borderId="2" xfId="0" applyNumberFormat="1" applyFont="1" applyFill="1" applyBorder="1" applyAlignment="1">
      <alignment horizontal="right" vertical="center"/>
    </xf>
  </cellXfs>
  <cellStyles count="5">
    <cellStyle name="Normal 2" xfId="1"/>
    <cellStyle name="Percent 2" xfId="2"/>
    <cellStyle name="Κανονικό" xfId="0" builtinId="0"/>
    <cellStyle name="Κανονικό 2" xfId="3"/>
    <cellStyle name="Ποσοστό" xfId="4" builtinId="5"/>
  </cellStyles>
  <dxfs count="0"/>
  <tableStyles count="0" defaultTableStyle="TableStyleMedium9" defaultPivotStyle="PivotStyleLight16"/>
  <colors>
    <mruColors>
      <color rgb="FF3366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abSelected="1" view="pageBreakPreview" topLeftCell="E1" zoomScale="85" zoomScaleNormal="70" zoomScaleSheetLayoutView="85" workbookViewId="0">
      <selection activeCell="J5" sqref="J5"/>
    </sheetView>
  </sheetViews>
  <sheetFormatPr defaultColWidth="22.85546875" defaultRowHeight="12.75" x14ac:dyDescent="0.2"/>
  <cols>
    <col min="1" max="1" width="56.7109375" style="2" customWidth="1"/>
    <col min="2" max="2" width="13.42578125" style="2" bestFit="1" customWidth="1"/>
    <col min="3" max="3" width="74" style="29" customWidth="1"/>
    <col min="4" max="4" width="13.85546875" style="18" bestFit="1" customWidth="1"/>
    <col min="5" max="5" width="76.28515625" style="29" customWidth="1"/>
    <col min="6" max="6" width="14" style="18" customWidth="1"/>
    <col min="7" max="7" width="19.5703125" style="18" customWidth="1"/>
    <col min="8" max="8" width="18.42578125" style="18" bestFit="1" customWidth="1"/>
    <col min="9" max="9" width="8.85546875" style="2" customWidth="1"/>
    <col min="10" max="16384" width="22.85546875" style="2"/>
  </cols>
  <sheetData>
    <row r="1" spans="1:11" x14ac:dyDescent="0.2">
      <c r="A1" s="1" t="s">
        <v>0</v>
      </c>
    </row>
    <row r="2" spans="1:11" s="4" customFormat="1" ht="25.5" x14ac:dyDescent="0.2">
      <c r="A2" s="3" t="s">
        <v>1</v>
      </c>
      <c r="B2" s="3" t="s">
        <v>2</v>
      </c>
      <c r="C2" s="3" t="s">
        <v>3</v>
      </c>
      <c r="D2" s="3" t="s">
        <v>4</v>
      </c>
      <c r="E2" s="3" t="s">
        <v>5</v>
      </c>
      <c r="F2" s="3" t="s">
        <v>6</v>
      </c>
      <c r="G2" s="3" t="s">
        <v>7</v>
      </c>
      <c r="H2" s="3" t="s">
        <v>8</v>
      </c>
      <c r="I2" s="3" t="s">
        <v>9</v>
      </c>
    </row>
    <row r="3" spans="1:11" s="6" customFormat="1" ht="12" x14ac:dyDescent="0.2">
      <c r="A3" s="5" t="s">
        <v>10</v>
      </c>
      <c r="B3" s="5" t="s">
        <v>11</v>
      </c>
      <c r="C3" s="30" t="s">
        <v>12</v>
      </c>
      <c r="D3" s="31" t="s">
        <v>13</v>
      </c>
      <c r="E3" s="30" t="s">
        <v>14</v>
      </c>
      <c r="F3" s="31" t="s">
        <v>15</v>
      </c>
      <c r="G3" s="31" t="s">
        <v>16</v>
      </c>
      <c r="H3" s="31" t="s">
        <v>17</v>
      </c>
      <c r="I3" s="5" t="s">
        <v>18</v>
      </c>
    </row>
    <row r="4" spans="1:11" ht="44.25" customHeight="1" x14ac:dyDescent="0.2">
      <c r="A4" s="7"/>
      <c r="B4" s="8"/>
      <c r="C4" s="32" t="s">
        <v>19</v>
      </c>
      <c r="D4" s="26">
        <f>13000000/0.8</f>
        <v>16250000</v>
      </c>
      <c r="E4" s="32" t="s">
        <v>58</v>
      </c>
      <c r="F4" s="38">
        <v>160</v>
      </c>
      <c r="G4" s="26">
        <v>13700000</v>
      </c>
      <c r="H4" s="33">
        <f>G4/$B$9</f>
        <v>0.33414634146341465</v>
      </c>
      <c r="I4" s="9"/>
      <c r="K4" s="23"/>
    </row>
    <row r="5" spans="1:11" ht="44.25" customHeight="1" x14ac:dyDescent="0.2">
      <c r="A5" s="7"/>
      <c r="B5" s="8"/>
      <c r="C5" s="32" t="s">
        <v>20</v>
      </c>
      <c r="D5" s="26">
        <f>2000000/0.8</f>
        <v>2500000</v>
      </c>
      <c r="E5" s="32" t="s">
        <v>58</v>
      </c>
      <c r="F5" s="39"/>
      <c r="G5" s="26">
        <v>2500000</v>
      </c>
      <c r="H5" s="33">
        <f>G5/$B$9</f>
        <v>6.097560975609756E-2</v>
      </c>
      <c r="I5" s="9"/>
    </row>
    <row r="6" spans="1:11" ht="22.5" customHeight="1" x14ac:dyDescent="0.2">
      <c r="A6" s="7"/>
      <c r="B6" s="8"/>
      <c r="C6" s="32" t="s">
        <v>60</v>
      </c>
      <c r="D6" s="26">
        <v>7000000</v>
      </c>
      <c r="E6" s="32" t="s">
        <v>58</v>
      </c>
      <c r="F6" s="40"/>
      <c r="G6" s="26">
        <v>7000000</v>
      </c>
      <c r="H6" s="33">
        <f>G6/$B$9</f>
        <v>0.17073170731707318</v>
      </c>
      <c r="I6" s="9"/>
    </row>
    <row r="7" spans="1:11" ht="22.5" customHeight="1" x14ac:dyDescent="0.2">
      <c r="A7" s="7"/>
      <c r="B7" s="8"/>
      <c r="C7" s="32"/>
      <c r="D7" s="26"/>
      <c r="E7" s="32" t="s">
        <v>59</v>
      </c>
      <c r="F7" s="25">
        <v>45</v>
      </c>
      <c r="G7" s="26"/>
      <c r="H7" s="33"/>
      <c r="I7" s="9"/>
    </row>
    <row r="8" spans="1:11" ht="22.5" customHeight="1" x14ac:dyDescent="0.2">
      <c r="A8" s="7"/>
      <c r="B8" s="8"/>
      <c r="C8" s="32"/>
      <c r="D8" s="26"/>
      <c r="E8" s="32" t="s">
        <v>21</v>
      </c>
      <c r="F8" s="34">
        <v>2360000</v>
      </c>
      <c r="G8" s="26"/>
      <c r="H8" s="33">
        <f>G8/$B$9</f>
        <v>0</v>
      </c>
      <c r="I8" s="9"/>
    </row>
    <row r="9" spans="1:11" s="18" customFormat="1" ht="93" customHeight="1" x14ac:dyDescent="0.2">
      <c r="A9" s="13" t="s">
        <v>22</v>
      </c>
      <c r="B9" s="26">
        <f>32800000/0.8</f>
        <v>41000000</v>
      </c>
      <c r="C9" s="27"/>
      <c r="D9" s="14"/>
      <c r="E9" s="27"/>
      <c r="F9" s="14"/>
      <c r="G9" s="15">
        <f>SUM(G4:G8)</f>
        <v>23200000</v>
      </c>
      <c r="H9" s="19">
        <f>G9/$B$9</f>
        <v>0.56585365853658531</v>
      </c>
      <c r="I9" s="20" t="str">
        <f>IF(H9&lt;=50%,"Το ποσοστό του άξονα πρέπει να είναι μεγαλύτερο από 50%","")</f>
        <v/>
      </c>
    </row>
    <row r="10" spans="1:11" ht="30" customHeight="1" x14ac:dyDescent="0.2">
      <c r="A10" s="7"/>
      <c r="B10" s="8"/>
      <c r="C10" s="32" t="s">
        <v>23</v>
      </c>
      <c r="D10" s="26">
        <v>19000000</v>
      </c>
      <c r="E10" s="32" t="s">
        <v>24</v>
      </c>
      <c r="F10" s="24">
        <v>14400</v>
      </c>
      <c r="G10" s="26">
        <v>12377795</v>
      </c>
      <c r="H10" s="33">
        <f t="shared" ref="H10:H16" si="0">G10/$B$18</f>
        <v>0.15555330604004966</v>
      </c>
      <c r="I10" s="9"/>
      <c r="J10" s="11"/>
    </row>
    <row r="11" spans="1:11" ht="30" customHeight="1" x14ac:dyDescent="0.2">
      <c r="A11" s="7"/>
      <c r="B11" s="8"/>
      <c r="C11" s="32" t="s">
        <v>26</v>
      </c>
      <c r="D11" s="26">
        <v>7000000</v>
      </c>
      <c r="E11" s="32" t="s">
        <v>27</v>
      </c>
      <c r="F11" s="38">
        <v>26</v>
      </c>
      <c r="G11" s="34">
        <v>5580000</v>
      </c>
      <c r="H11" s="33">
        <f t="shared" si="0"/>
        <v>7.0124561580109962E-2</v>
      </c>
      <c r="I11" s="9"/>
      <c r="J11" s="12"/>
    </row>
    <row r="12" spans="1:11" ht="22.5" customHeight="1" x14ac:dyDescent="0.2">
      <c r="A12" s="7"/>
      <c r="B12" s="8"/>
      <c r="C12" s="32" t="s">
        <v>25</v>
      </c>
      <c r="D12" s="26">
        <v>12500000</v>
      </c>
      <c r="E12" s="32" t="s">
        <v>27</v>
      </c>
      <c r="F12" s="39"/>
      <c r="G12" s="34">
        <v>7600000</v>
      </c>
      <c r="H12" s="33">
        <f t="shared" si="0"/>
        <v>9.5510155557139015E-2</v>
      </c>
      <c r="I12" s="9"/>
      <c r="J12" s="12"/>
    </row>
    <row r="13" spans="1:11" ht="45.75" customHeight="1" x14ac:dyDescent="0.2">
      <c r="A13" s="7"/>
      <c r="B13" s="8"/>
      <c r="C13" s="32" t="s">
        <v>28</v>
      </c>
      <c r="D13" s="26">
        <v>26148084</v>
      </c>
      <c r="E13" s="32" t="s">
        <v>27</v>
      </c>
      <c r="F13" s="39"/>
      <c r="G13" s="34">
        <v>3300000</v>
      </c>
      <c r="H13" s="33">
        <f t="shared" si="0"/>
        <v>4.1471514912968258E-2</v>
      </c>
      <c r="I13" s="9"/>
    </row>
    <row r="14" spans="1:11" ht="22.5" customHeight="1" x14ac:dyDescent="0.2">
      <c r="A14" s="7"/>
      <c r="B14" s="8"/>
      <c r="C14" s="32" t="s">
        <v>56</v>
      </c>
      <c r="D14" s="26">
        <v>6250000</v>
      </c>
      <c r="E14" s="32" t="s">
        <v>27</v>
      </c>
      <c r="F14" s="40"/>
      <c r="G14" s="34">
        <v>520000</v>
      </c>
      <c r="H14" s="33">
        <f t="shared" si="0"/>
        <v>6.5349053802253006E-3</v>
      </c>
      <c r="I14" s="9"/>
      <c r="J14" s="11"/>
    </row>
    <row r="15" spans="1:11" ht="22.5" customHeight="1" x14ac:dyDescent="0.2">
      <c r="A15" s="7"/>
      <c r="B15" s="8"/>
      <c r="C15" s="32" t="s">
        <v>25</v>
      </c>
      <c r="D15" s="26">
        <v>12500000</v>
      </c>
      <c r="E15" s="32" t="s">
        <v>29</v>
      </c>
      <c r="F15" s="25">
        <v>210</v>
      </c>
      <c r="G15" s="26">
        <v>3000000</v>
      </c>
      <c r="H15" s="33">
        <f t="shared" si="0"/>
        <v>3.7701377193607506E-2</v>
      </c>
      <c r="I15" s="9"/>
      <c r="J15" s="11"/>
    </row>
    <row r="16" spans="1:11" ht="45" customHeight="1" x14ac:dyDescent="0.2">
      <c r="A16" s="7"/>
      <c r="B16" s="8"/>
      <c r="C16" s="32" t="s">
        <v>28</v>
      </c>
      <c r="D16" s="26">
        <v>26148084</v>
      </c>
      <c r="E16" s="32" t="s">
        <v>57</v>
      </c>
      <c r="F16" s="25">
        <v>17</v>
      </c>
      <c r="G16" s="26">
        <v>9286226</v>
      </c>
      <c r="H16" s="33">
        <f t="shared" si="0"/>
        <v>0.11670116971036168</v>
      </c>
      <c r="I16" s="9"/>
      <c r="J16" s="11"/>
    </row>
    <row r="17" spans="1:11" ht="21" customHeight="1" x14ac:dyDescent="0.2">
      <c r="A17" s="7"/>
      <c r="B17" s="8"/>
      <c r="C17" s="32"/>
      <c r="D17" s="26"/>
      <c r="E17" s="32" t="s">
        <v>21</v>
      </c>
      <c r="F17" s="34">
        <v>12690000</v>
      </c>
      <c r="G17" s="26"/>
      <c r="H17" s="33"/>
      <c r="I17" s="9"/>
      <c r="J17" s="12"/>
    </row>
    <row r="18" spans="1:11" s="18" customFormat="1" ht="45" customHeight="1" x14ac:dyDescent="0.2">
      <c r="A18" s="13" t="s">
        <v>30</v>
      </c>
      <c r="B18" s="26">
        <v>79572690</v>
      </c>
      <c r="C18" s="27"/>
      <c r="D18" s="14"/>
      <c r="E18" s="27"/>
      <c r="F18" s="14"/>
      <c r="G18" s="15">
        <f>SUM(G10:G17)</f>
        <v>41664021</v>
      </c>
      <c r="H18" s="19">
        <f>G18/$B$18</f>
        <v>0.52359699037446139</v>
      </c>
      <c r="I18" s="20" t="str">
        <f>IF(H18&lt;=50%,"Το ποσοστό του άξονα πρέπει να είναι μεγαλύτερο από 50%","")</f>
        <v/>
      </c>
      <c r="K18" s="21"/>
    </row>
    <row r="19" spans="1:11" ht="30" customHeight="1" x14ac:dyDescent="0.2">
      <c r="A19" s="7"/>
      <c r="B19" s="8"/>
      <c r="C19" s="32" t="s">
        <v>32</v>
      </c>
      <c r="D19" s="26">
        <v>9000000</v>
      </c>
      <c r="E19" s="32" t="s">
        <v>31</v>
      </c>
      <c r="F19" s="37">
        <v>1360</v>
      </c>
      <c r="G19" s="26">
        <v>9000000</v>
      </c>
      <c r="H19" s="33">
        <f>G19/$B$23</f>
        <v>0.36</v>
      </c>
      <c r="I19" s="9"/>
    </row>
    <row r="20" spans="1:11" ht="22.5" customHeight="1" x14ac:dyDescent="0.2">
      <c r="A20" s="7"/>
      <c r="B20" s="8"/>
      <c r="C20" s="32" t="s">
        <v>33</v>
      </c>
      <c r="D20" s="26">
        <f>3000000/0.8</f>
        <v>3750000</v>
      </c>
      <c r="E20" s="32" t="s">
        <v>31</v>
      </c>
      <c r="F20" s="37"/>
      <c r="G20" s="26">
        <v>3750000</v>
      </c>
      <c r="H20" s="33">
        <f>G20/$B$23</f>
        <v>0.15</v>
      </c>
      <c r="I20" s="9"/>
    </row>
    <row r="21" spans="1:11" ht="22.5" customHeight="1" x14ac:dyDescent="0.2">
      <c r="A21" s="7"/>
      <c r="B21" s="8"/>
      <c r="C21" s="32" t="s">
        <v>34</v>
      </c>
      <c r="D21" s="26">
        <v>2750000</v>
      </c>
      <c r="E21" s="32" t="s">
        <v>35</v>
      </c>
      <c r="F21" s="35">
        <v>55000</v>
      </c>
      <c r="G21" s="26">
        <v>2750000</v>
      </c>
      <c r="H21" s="33">
        <f>G21/$B$23</f>
        <v>0.11</v>
      </c>
      <c r="I21" s="9"/>
    </row>
    <row r="22" spans="1:11" ht="22.5" customHeight="1" x14ac:dyDescent="0.2">
      <c r="A22" s="7"/>
      <c r="B22" s="8"/>
      <c r="C22" s="32"/>
      <c r="D22" s="26"/>
      <c r="E22" s="32" t="s">
        <v>21</v>
      </c>
      <c r="F22" s="34">
        <v>5770000</v>
      </c>
      <c r="G22" s="26"/>
      <c r="H22" s="33">
        <f>G22/$B$23</f>
        <v>0</v>
      </c>
      <c r="I22" s="9"/>
    </row>
    <row r="23" spans="1:11" s="18" customFormat="1" ht="35.25" customHeight="1" x14ac:dyDescent="0.2">
      <c r="A23" s="13" t="s">
        <v>36</v>
      </c>
      <c r="B23" s="26">
        <f>20000000/0.8</f>
        <v>25000000</v>
      </c>
      <c r="C23" s="27"/>
      <c r="D23" s="14"/>
      <c r="E23" s="27"/>
      <c r="F23" s="14"/>
      <c r="G23" s="15">
        <f>SUM(G19:G22)</f>
        <v>15500000</v>
      </c>
      <c r="H23" s="19">
        <f>G23/$B$23</f>
        <v>0.62</v>
      </c>
      <c r="I23" s="20" t="str">
        <f>IF(H23&lt;=50%,"Το ποσοστό του άξονα πρέπει να είναι μεγαλύτερο από 50%","")</f>
        <v/>
      </c>
    </row>
    <row r="24" spans="1:11" ht="30" customHeight="1" x14ac:dyDescent="0.2">
      <c r="A24" s="7"/>
      <c r="B24" s="8"/>
      <c r="C24" s="32" t="s">
        <v>37</v>
      </c>
      <c r="D24" s="26">
        <f>7000000/0.8</f>
        <v>8750000</v>
      </c>
      <c r="E24" s="32" t="s">
        <v>38</v>
      </c>
      <c r="F24" s="37">
        <v>45000</v>
      </c>
      <c r="G24" s="26">
        <f>7000000/0.8</f>
        <v>8750000</v>
      </c>
      <c r="H24" s="33">
        <f t="shared" ref="H24:H29" si="1">G24/$B$30</f>
        <v>0.1443445658865225</v>
      </c>
      <c r="I24" s="9"/>
    </row>
    <row r="25" spans="1:11" ht="51" x14ac:dyDescent="0.2">
      <c r="A25" s="7"/>
      <c r="B25" s="8"/>
      <c r="C25" s="32" t="s">
        <v>39</v>
      </c>
      <c r="D25" s="26">
        <f>5000000/0.8</f>
        <v>6250000</v>
      </c>
      <c r="E25" s="32" t="s">
        <v>38</v>
      </c>
      <c r="F25" s="37"/>
      <c r="G25" s="26">
        <f>5000000/0.8</f>
        <v>6250000</v>
      </c>
      <c r="H25" s="33">
        <f t="shared" si="1"/>
        <v>0.10310326134751607</v>
      </c>
      <c r="I25" s="9"/>
    </row>
    <row r="26" spans="1:11" ht="28.5" customHeight="1" x14ac:dyDescent="0.2">
      <c r="A26" s="7"/>
      <c r="B26" s="8"/>
      <c r="C26" s="32" t="s">
        <v>40</v>
      </c>
      <c r="D26" s="26">
        <f>3000000/0.8</f>
        <v>3750000</v>
      </c>
      <c r="E26" s="32" t="s">
        <v>41</v>
      </c>
      <c r="F26" s="38">
        <v>37000</v>
      </c>
      <c r="G26" s="26">
        <v>3750000</v>
      </c>
      <c r="H26" s="33">
        <f t="shared" si="1"/>
        <v>6.1861956808509644E-2</v>
      </c>
      <c r="I26" s="9"/>
    </row>
    <row r="27" spans="1:11" ht="28.5" customHeight="1" x14ac:dyDescent="0.2">
      <c r="A27" s="7"/>
      <c r="B27" s="8"/>
      <c r="C27" s="32" t="s">
        <v>42</v>
      </c>
      <c r="D27" s="26">
        <v>6000000</v>
      </c>
      <c r="E27" s="32" t="s">
        <v>41</v>
      </c>
      <c r="F27" s="39"/>
      <c r="G27" s="26">
        <v>6000000</v>
      </c>
      <c r="H27" s="33">
        <f t="shared" si="1"/>
        <v>9.897913089361543E-2</v>
      </c>
      <c r="I27" s="9"/>
    </row>
    <row r="28" spans="1:11" ht="28.5" customHeight="1" x14ac:dyDescent="0.2">
      <c r="A28" s="7"/>
      <c r="B28" s="8"/>
      <c r="C28" s="32" t="s">
        <v>43</v>
      </c>
      <c r="D28" s="26">
        <v>8125000</v>
      </c>
      <c r="E28" s="32" t="s">
        <v>44</v>
      </c>
      <c r="F28" s="40"/>
      <c r="G28" s="26">
        <v>6625000</v>
      </c>
      <c r="H28" s="33">
        <f t="shared" si="1"/>
        <v>0.10928945702836704</v>
      </c>
      <c r="I28" s="9"/>
    </row>
    <row r="29" spans="1:11" ht="22.5" customHeight="1" x14ac:dyDescent="0.2">
      <c r="A29" s="7"/>
      <c r="B29" s="8"/>
      <c r="C29" s="32"/>
      <c r="D29" s="26"/>
      <c r="E29" s="32" t="s">
        <v>21</v>
      </c>
      <c r="F29" s="34">
        <v>10460000</v>
      </c>
      <c r="G29" s="26"/>
      <c r="H29" s="33">
        <f t="shared" si="1"/>
        <v>0</v>
      </c>
      <c r="I29" s="9"/>
    </row>
    <row r="30" spans="1:11" s="18" customFormat="1" ht="45" customHeight="1" x14ac:dyDescent="0.2">
      <c r="A30" s="13" t="s">
        <v>45</v>
      </c>
      <c r="B30" s="26">
        <f>60618839</f>
        <v>60618839</v>
      </c>
      <c r="C30" s="27"/>
      <c r="D30" s="14"/>
      <c r="E30" s="27"/>
      <c r="F30" s="14"/>
      <c r="G30" s="15">
        <f>SUM(G24:G29)</f>
        <v>31375000</v>
      </c>
      <c r="H30" s="16">
        <f>G30/$B$30</f>
        <v>0.51757837196453071</v>
      </c>
      <c r="I30" s="17" t="str">
        <f>IF(H30&lt;=50%,"Το ποσοστό του άξονα πρέπει να είναι μεγαλύτερο από 50%","")</f>
        <v/>
      </c>
    </row>
    <row r="31" spans="1:11" ht="22.5" customHeight="1" x14ac:dyDescent="0.2">
      <c r="A31" s="7"/>
      <c r="B31" s="8"/>
      <c r="C31" s="32" t="s">
        <v>46</v>
      </c>
      <c r="D31" s="26">
        <f>30000000/0.8</f>
        <v>37500000</v>
      </c>
      <c r="E31" s="32" t="s">
        <v>47</v>
      </c>
      <c r="F31" s="41">
        <v>28</v>
      </c>
      <c r="G31" s="26">
        <f>30000000/0.8</f>
        <v>37500000</v>
      </c>
      <c r="H31" s="33">
        <f t="shared" ref="H31:H35" si="2">G31/$B$36</f>
        <v>0.5175179837499353</v>
      </c>
      <c r="I31" s="9"/>
    </row>
    <row r="32" spans="1:11" ht="22.5" customHeight="1" x14ac:dyDescent="0.2">
      <c r="A32" s="7"/>
      <c r="B32" s="8"/>
      <c r="C32" s="32" t="s">
        <v>48</v>
      </c>
      <c r="D32" s="26">
        <f>7000000/0.8</f>
        <v>8750000</v>
      </c>
      <c r="E32" s="32" t="s">
        <v>47</v>
      </c>
      <c r="F32" s="42"/>
      <c r="G32" s="26">
        <f>4000000/0.8</f>
        <v>5000000</v>
      </c>
      <c r="H32" s="33">
        <f t="shared" si="2"/>
        <v>6.9002397833324708E-2</v>
      </c>
      <c r="I32" s="9"/>
    </row>
    <row r="33" spans="1:9" ht="22.5" customHeight="1" x14ac:dyDescent="0.2">
      <c r="A33" s="7"/>
      <c r="B33" s="8"/>
      <c r="C33" s="32" t="s">
        <v>48</v>
      </c>
      <c r="D33" s="26">
        <f>7000000/0.8</f>
        <v>8750000</v>
      </c>
      <c r="E33" s="32" t="s">
        <v>49</v>
      </c>
      <c r="F33" s="43">
        <v>32</v>
      </c>
      <c r="G33" s="26">
        <f>3000000/0.8</f>
        <v>3750000</v>
      </c>
      <c r="H33" s="33">
        <f t="shared" si="2"/>
        <v>5.1751798374993531E-2</v>
      </c>
      <c r="I33" s="9"/>
    </row>
    <row r="34" spans="1:9" ht="30" customHeight="1" x14ac:dyDescent="0.2">
      <c r="A34" s="7"/>
      <c r="B34" s="8"/>
      <c r="C34" s="32" t="s">
        <v>50</v>
      </c>
      <c r="D34" s="26">
        <v>21461250</v>
      </c>
      <c r="E34" s="32" t="s">
        <v>49</v>
      </c>
      <c r="F34" s="44"/>
      <c r="G34" s="26">
        <v>21461250</v>
      </c>
      <c r="H34" s="33">
        <f t="shared" si="2"/>
        <v>0.29617554210008795</v>
      </c>
      <c r="I34" s="9"/>
    </row>
    <row r="35" spans="1:9" ht="22.5" customHeight="1" x14ac:dyDescent="0.2">
      <c r="A35" s="7"/>
      <c r="B35" s="8"/>
      <c r="C35" s="32"/>
      <c r="D35" s="26"/>
      <c r="E35" s="32" t="s">
        <v>21</v>
      </c>
      <c r="F35" s="34">
        <v>18050000</v>
      </c>
      <c r="G35" s="26"/>
      <c r="H35" s="33">
        <f t="shared" si="2"/>
        <v>0</v>
      </c>
      <c r="I35" s="9"/>
    </row>
    <row r="36" spans="1:9" s="18" customFormat="1" ht="38.25" x14ac:dyDescent="0.2">
      <c r="A36" s="13" t="s">
        <v>51</v>
      </c>
      <c r="B36" s="26">
        <v>72461250</v>
      </c>
      <c r="C36" s="28"/>
      <c r="D36" s="22"/>
      <c r="E36" s="28"/>
      <c r="F36" s="22"/>
      <c r="G36" s="15">
        <f>SUM(G31:G35)</f>
        <v>67711250</v>
      </c>
      <c r="H36" s="19">
        <f>G36/$B$36</f>
        <v>0.93444772205834148</v>
      </c>
      <c r="I36" s="20" t="str">
        <f>IF(H36&lt;=50%,"Το ποσοστό του άξονα πρέπει να είναι μεγαλύτερο από 50%","")</f>
        <v/>
      </c>
    </row>
    <row r="37" spans="1:9" ht="6" customHeight="1" x14ac:dyDescent="0.2"/>
    <row r="38" spans="1:9" x14ac:dyDescent="0.2">
      <c r="A38" s="2" t="s">
        <v>52</v>
      </c>
      <c r="I38" s="10"/>
    </row>
    <row r="39" spans="1:9" x14ac:dyDescent="0.2">
      <c r="A39" s="2" t="s">
        <v>53</v>
      </c>
      <c r="I39" s="10"/>
    </row>
    <row r="40" spans="1:9" x14ac:dyDescent="0.2">
      <c r="A40" s="1" t="s">
        <v>54</v>
      </c>
      <c r="I40" s="10"/>
    </row>
    <row r="41" spans="1:9" x14ac:dyDescent="0.2">
      <c r="A41" s="1" t="s">
        <v>55</v>
      </c>
      <c r="H41" s="36"/>
      <c r="I41" s="10"/>
    </row>
    <row r="42" spans="1:9" x14ac:dyDescent="0.2">
      <c r="I42" s="10"/>
    </row>
    <row r="43" spans="1:9" x14ac:dyDescent="0.2">
      <c r="I43" s="10"/>
    </row>
    <row r="44" spans="1:9" x14ac:dyDescent="0.2">
      <c r="I44" s="10"/>
    </row>
    <row r="45" spans="1:9" x14ac:dyDescent="0.2">
      <c r="I45" s="10"/>
    </row>
    <row r="46" spans="1:9" x14ac:dyDescent="0.2">
      <c r="I46" s="10"/>
    </row>
    <row r="47" spans="1:9" x14ac:dyDescent="0.2">
      <c r="I47" s="10"/>
    </row>
    <row r="48" spans="1:9" x14ac:dyDescent="0.2">
      <c r="I48" s="10"/>
    </row>
    <row r="49" spans="9:9" x14ac:dyDescent="0.2">
      <c r="I49" s="10"/>
    </row>
    <row r="50" spans="9:9" x14ac:dyDescent="0.2">
      <c r="I50" s="10"/>
    </row>
    <row r="51" spans="9:9" x14ac:dyDescent="0.2">
      <c r="I51" s="10"/>
    </row>
  </sheetData>
  <mergeCells count="7">
    <mergeCell ref="F24:F25"/>
    <mergeCell ref="F4:F6"/>
    <mergeCell ref="F31:F32"/>
    <mergeCell ref="F33:F34"/>
    <mergeCell ref="F19:F20"/>
    <mergeCell ref="F26:F28"/>
    <mergeCell ref="F11:F14"/>
  </mergeCells>
  <phoneticPr fontId="9" type="noConversion"/>
  <dataValidations count="7">
    <dataValidation type="decimal" allowBlank="1" showInputMessage="1" showErrorMessage="1" prompt="Εισάγετε τιμή" sqref="B36 G24:G29 D24:D29 B23 G10:G17 D10 B9 G4:G8 B18 D19:D22 F19:G22 B30 G31:G35 D31:D35 D4:D8 D12:D17">
      <formula1>0</formula1>
      <formula2>4500000000</formula2>
    </dataValidation>
    <dataValidation type="textLength" allowBlank="1" showInputMessage="1" showErrorMessage="1" error="Δεν επιτρέπεται η συμπλήρωση" sqref="C36:F36 A24:B29 C23:F23 A10:B17 C9:F9 A19:B22 C18:F18 C30:F30 A31:B35 A4:B8">
      <formula1>0</formula1>
      <formula2>0</formula2>
    </dataValidation>
    <dataValidation type="list" allowBlank="1" showInputMessage="1" showErrorMessage="1" prompt="Επιλέξτε μία τιμή από την λίστα " sqref="C31:C35 C28:C29 C10:C17 C21:C22 C4:C8">
      <formula1>Κατηγορίες_παρέμβασης</formula1>
    </dataValidation>
    <dataValidation allowBlank="1" showInputMessage="1" showErrorMessage="1" prompt="Εισάγετε έναν δείκτη" sqref="E31:E35 E24:E29 E19:E22 E10:E17 E4:E8"/>
    <dataValidation allowBlank="1" showInputMessage="1" showErrorMessage="1" prompt="Εισάγετε τιμή" sqref="F35 F24 F26:F29 F7:F8 F10:F11 F15:F17 F31:F33"/>
    <dataValidation type="list" allowBlank="1" showInputMessage="1" showErrorMessage="1" errorTitle="ΠΡΟΣΟΧΗ!" error="Πρέπει να επιλέξετε μία τιμή από τη λίστα " prompt="Επιλέξτε μία τιμή από τη λίστα " sqref="C24:C27 C19:C20">
      <formula1>Κατηγορίες_παρέμβασης</formula1>
    </dataValidation>
    <dataValidation type="custom" showInputMessage="1" showErrorMessage="1" error="Η τιμή στο κελί υπολογίζεται αυτόματα " sqref="H4:H36">
      <formula1>G4/$B$9</formula1>
    </dataValidation>
  </dataValidations>
  <pageMargins left="0.27559055118110237" right="0.35433070866141736" top="0.31496062992125984" bottom="0.35433070866141736" header="0.19685039370078741" footer="0.19685039370078741"/>
  <pageSetup paperSize="8" scale="71"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2</vt:i4>
      </vt:variant>
    </vt:vector>
  </HeadingPairs>
  <TitlesOfParts>
    <vt:vector size="3" baseType="lpstr">
      <vt:lpstr>ΔΔ</vt:lpstr>
      <vt:lpstr>ΔΔ!Print_Area</vt:lpstr>
      <vt:lpstr>ΔΔ!Print_Titles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Γιώργος</dc:creator>
  <cp:lastModifiedBy>ΛΑΜΠΡΟΠΟΥΛΟΥ ΙΩΑΝΝΑ</cp:lastModifiedBy>
  <cp:lastPrinted>2018-10-06T10:23:25Z</cp:lastPrinted>
  <dcterms:created xsi:type="dcterms:W3CDTF">2017-09-27T11:51:05Z</dcterms:created>
  <dcterms:modified xsi:type="dcterms:W3CDTF">2018-11-26T07:57:06Z</dcterms:modified>
</cp:coreProperties>
</file>